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i\Desktop\"/>
    </mc:Choice>
  </mc:AlternateContent>
  <bookViews>
    <workbookView xWindow="0" yWindow="0" windowWidth="20490" windowHeight="8250" tabRatio="500"/>
  </bookViews>
  <sheets>
    <sheet name="A compléter" sheetId="1" r:id="rId1"/>
  </sheets>
  <definedNames>
    <definedName name="Calendrier">'A compléter'!$Q$2:$R$55</definedName>
    <definedName name="Calendrier2">'A compléter'!$S$2:$T$55</definedName>
    <definedName name="Calendrier3">'A compléter'!$U$2:$V$55</definedName>
    <definedName name="Circos">'A compléter'!$N$2:$N$5</definedName>
    <definedName name="_xlnm.Print_Area" localSheetId="0">'A compléter'!$A$1:$I$47</definedName>
  </definedNames>
  <calcPr calcId="162913"/>
</workbook>
</file>

<file path=xl/calcChain.xml><?xml version="1.0" encoding="utf-8"?>
<calcChain xmlns="http://schemas.openxmlformats.org/spreadsheetml/2006/main">
  <c r="C12" i="1" l="1"/>
  <c r="C19" i="1" s="1"/>
  <c r="G40" i="1"/>
  <c r="I40" i="1"/>
  <c r="G33" i="1"/>
  <c r="I33" i="1"/>
  <c r="G26" i="1"/>
  <c r="G19" i="1"/>
  <c r="I19" i="1"/>
  <c r="H11" i="1"/>
  <c r="G12" i="1"/>
  <c r="I12" i="1"/>
  <c r="H12" i="1"/>
  <c r="A19" i="1"/>
  <c r="A26" i="1"/>
  <c r="A33" i="1"/>
  <c r="A40" i="1"/>
  <c r="H40" i="1"/>
  <c r="H33" i="1"/>
  <c r="H26" i="1"/>
  <c r="I26" i="1"/>
  <c r="H19" i="1"/>
  <c r="D46" i="1"/>
  <c r="C21" i="1" l="1"/>
  <c r="C24" i="1"/>
  <c r="C20" i="1"/>
  <c r="C23" i="1"/>
  <c r="C22" i="1"/>
  <c r="C17" i="1"/>
  <c r="C26" i="1"/>
  <c r="C13" i="1"/>
  <c r="C40" i="1"/>
  <c r="C14" i="1"/>
  <c r="C15" i="1"/>
  <c r="C33" i="1"/>
  <c r="C16" i="1"/>
  <c r="C31" i="1" l="1"/>
  <c r="C27" i="1"/>
  <c r="C29" i="1"/>
  <c r="C28" i="1"/>
  <c r="C30" i="1"/>
  <c r="C41" i="1"/>
  <c r="C42" i="1"/>
  <c r="C44" i="1"/>
  <c r="C43" i="1"/>
  <c r="C35" i="1"/>
  <c r="C37" i="1"/>
  <c r="C36" i="1"/>
  <c r="C38" i="1"/>
  <c r="C34" i="1"/>
</calcChain>
</file>

<file path=xl/comments1.xml><?xml version="1.0" encoding="utf-8"?>
<comments xmlns="http://schemas.openxmlformats.org/spreadsheetml/2006/main">
  <authors>
    <author/>
  </authors>
  <commentList>
    <comment ref="A12" authorId="0" shapeId="0">
      <text>
        <r>
          <rPr>
            <b/>
            <sz val="9"/>
            <color indexed="8"/>
            <rFont val="Calibri"/>
            <family val="2"/>
          </rPr>
          <t>Saisir le N° de la première semaine travaillée pour la période</t>
        </r>
      </text>
    </comment>
  </commentList>
</comments>
</file>

<file path=xl/sharedStrings.xml><?xml version="1.0" encoding="utf-8"?>
<sst xmlns="http://schemas.openxmlformats.org/spreadsheetml/2006/main" count="65" uniqueCount="40">
  <si>
    <t>FICHE DE SUIVI DES HORAIRES EFFECTUÉS PAR LES TITULAIRES REMPLAÇANTS</t>
  </si>
  <si>
    <t>Montbéliard 1</t>
  </si>
  <si>
    <t>Montbéliard 2</t>
  </si>
  <si>
    <t>Nom et prénom du titulaire remplaçant :</t>
  </si>
  <si>
    <t>Mois de :</t>
  </si>
  <si>
    <t>N° semaine</t>
  </si>
  <si>
    <t>Jour travaillé</t>
  </si>
  <si>
    <t>Date</t>
  </si>
  <si>
    <t xml:space="preserve">Ecole </t>
  </si>
  <si>
    <t>Nombre d'heures entières effectuées</t>
  </si>
  <si>
    <t>Nombre de minutes supplémentaires aux heures effectuées</t>
  </si>
  <si>
    <t>Total des heures effectuées sur la semaine</t>
  </si>
  <si>
    <t xml:space="preserve">Lundi </t>
  </si>
  <si>
    <t>Mardi</t>
  </si>
  <si>
    <t>Mercredi</t>
  </si>
  <si>
    <t>Jeudi</t>
  </si>
  <si>
    <t>Vendredi</t>
  </si>
  <si>
    <t>Samedi</t>
  </si>
  <si>
    <t>Cadre réservé à l'administration</t>
  </si>
  <si>
    <t>Montbéliard 3</t>
  </si>
  <si>
    <t>Montbéliard 4</t>
  </si>
  <si>
    <t>Différentiel pris en compte</t>
  </si>
  <si>
    <t xml:space="preserve">Quotité de service : </t>
  </si>
  <si>
    <t>%</t>
  </si>
  <si>
    <t>Année :</t>
  </si>
  <si>
    <t>janvier</t>
  </si>
  <si>
    <t>février</t>
  </si>
  <si>
    <t>mars</t>
  </si>
  <si>
    <t>avril</t>
  </si>
  <si>
    <t>mai</t>
  </si>
  <si>
    <t>juin</t>
  </si>
  <si>
    <t>juillet</t>
  </si>
  <si>
    <t>août</t>
  </si>
  <si>
    <t>septembre</t>
  </si>
  <si>
    <t>octobre</t>
  </si>
  <si>
    <t>novembre</t>
  </si>
  <si>
    <t>décembre</t>
  </si>
  <si>
    <t>Il est impératif que les informations suivantes soient renseignées par semaines complètes.
En cas d'une semaine se chevauchant sur deux mois, vous renseignerez la semaine complète sur la fiche de suivi du second mois.</t>
  </si>
  <si>
    <t>Circonscription :</t>
  </si>
  <si>
    <r>
      <rPr>
        <b/>
        <sz val="12"/>
        <color indexed="8"/>
        <rFont val="Calibri"/>
        <family val="2"/>
      </rPr>
      <t xml:space="preserve">Ce formulaire nécessite de ne modifier que les cases  de couleur  :
</t>
    </r>
    <r>
      <rPr>
        <sz val="12"/>
        <color indexed="8"/>
        <rFont val="Calibri"/>
        <family val="2"/>
      </rPr>
      <t xml:space="preserve">
1 - Dans la case A12, indiquer le numéro de la première semaine du mois ;
2 - Le temps passé dans chacune des écoles s'inscrit dans les deux colonnes E et F :  les heures s'insèrent dans la colonne E et les minutes dans la colonne F. Par exemple, pour une durée  travaillée de 5h20, on inscrira 5 dans la colonne E et 20 dans la colonne F.
</t>
    </r>
    <r>
      <rPr>
        <i/>
        <sz val="12"/>
        <color indexed="8"/>
        <rFont val="Calibri"/>
        <family val="2"/>
      </rPr>
      <t xml:space="preserve">
Pour ces deux colonnes, il est possible de saisir les nombres au clavier ou d'utiliser le menu de chacune des cases.
Rien ne peut et ne doit être modifié dans les cases blanches.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</si>
</sst>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8" x14ac:knownFonts="1">
    <font>
      <sz val="12"/>
      <color indexed="8"/>
      <name val="Calibri"/>
      <family val="2"/>
    </font>
    <font>
      <sz val="11"/>
      <color indexed="8"/>
      <name val="Calibri"/>
      <family val="2"/>
    </font>
    <font>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8"/>
      <color indexed="8"/>
      <name val="Calibri"/>
      <family val="2"/>
    </font>
    <font>
      <b/>
      <sz val="12"/>
      <color indexed="8"/>
      <name val="Calibri"/>
      <family val="2"/>
    </font>
    <font>
      <b/>
      <sz val="9"/>
      <color indexed="8"/>
      <name val="Calibri"/>
      <family val="2"/>
    </font>
    <font>
      <b/>
      <sz val="12"/>
      <color indexed="10"/>
      <name val="Calibri"/>
      <family val="2"/>
    </font>
    <font>
      <sz val="8"/>
      <name val="Calibri"/>
      <family val="2"/>
    </font>
    <font>
      <sz val="13"/>
      <color indexed="8"/>
      <name val="Calibri"/>
      <family val="2"/>
    </font>
    <font>
      <i/>
      <sz val="12"/>
      <color indexed="8"/>
      <name val="Calibri"/>
      <family val="2"/>
    </font>
    <font>
      <b/>
      <i/>
      <sz val="14"/>
      <color rgb="FFFF0000"/>
      <name val="Calibri"/>
      <family val="2"/>
    </font>
    <font>
      <b/>
      <sz val="15"/>
      <color theme="3"/>
      <name val="Calibri"/>
      <family val="2"/>
      <scheme val="minor"/>
    </font>
    <font>
      <b/>
      <sz val="13"/>
      <color theme="3"/>
      <name val="Calibri"/>
      <family val="2"/>
      <scheme val="minor"/>
    </font>
    <font>
      <b/>
      <sz val="11"/>
      <color theme="3"/>
      <name val="Calibri"/>
      <family val="2"/>
      <scheme val="minor"/>
    </font>
  </fonts>
  <fills count="1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2"/>
        <bgColor indexed="31"/>
      </patternFill>
    </fill>
    <fill>
      <patternFill patternType="solid">
        <fgColor indexed="29"/>
        <bgColor indexed="45"/>
      </patternFill>
    </fill>
    <fill>
      <patternFill patternType="solid">
        <fgColor indexed="57"/>
        <bgColor indexed="21"/>
      </patternFill>
    </fill>
    <fill>
      <patternFill patternType="solid">
        <fgColor indexed="44"/>
        <bgColor indexed="31"/>
      </patternFill>
    </fill>
    <fill>
      <patternFill patternType="solid">
        <fgColor indexed="49"/>
        <bgColor indexed="40"/>
      </patternFill>
    </fill>
    <fill>
      <patternFill patternType="solid">
        <fgColor indexed="20"/>
        <bgColor indexed="36"/>
      </patternFill>
    </fill>
    <fill>
      <patternFill patternType="solid">
        <fgColor indexed="52"/>
        <bgColor indexed="51"/>
      </patternFill>
    </fill>
    <fill>
      <patternFill patternType="solid">
        <fgColor indexed="9"/>
        <bgColor indexed="26"/>
      </patternFill>
    </fill>
    <fill>
      <patternFill patternType="solid">
        <fgColor indexed="55"/>
        <bgColor indexed="23"/>
      </patternFill>
    </fill>
    <fill>
      <patternFill patternType="solid">
        <fgColor indexed="43"/>
        <bgColor indexed="64"/>
      </patternFill>
    </fill>
    <fill>
      <patternFill patternType="solid">
        <fgColor rgb="FFFFFF00"/>
        <bgColor indexed="64"/>
      </patternFill>
    </fill>
  </fills>
  <borders count="17">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3" fillId="4"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5" fillId="0" borderId="14"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cellStyleXfs>
  <cellXfs count="56">
    <xf numFmtId="0" fontId="0" fillId="0" borderId="0" xfId="0"/>
    <xf numFmtId="2" fontId="0" fillId="0" borderId="0" xfId="0" applyNumberFormat="1"/>
    <xf numFmtId="0" fontId="7" fillId="0" borderId="0" xfId="0" applyFont="1"/>
    <xf numFmtId="2" fontId="0" fillId="0" borderId="0" xfId="0" applyNumberFormat="1" applyAlignment="1">
      <alignment horizontal="center" vertical="center" wrapText="1"/>
    </xf>
    <xf numFmtId="0" fontId="0" fillId="0" borderId="0" xfId="0" applyFont="1"/>
    <xf numFmtId="14" fontId="0" fillId="0" borderId="0" xfId="0" applyNumberFormat="1" applyFont="1"/>
    <xf numFmtId="2" fontId="0" fillId="0" borderId="0" xfId="0" applyNumberFormat="1" applyFont="1"/>
    <xf numFmtId="0" fontId="8" fillId="0" borderId="0" xfId="0" applyFont="1" applyAlignment="1"/>
    <xf numFmtId="0" fontId="8" fillId="0" borderId="0" xfId="0" applyFont="1" applyAlignment="1">
      <alignment vertical="center" wrapText="1"/>
    </xf>
    <xf numFmtId="0" fontId="8" fillId="16"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6" borderId="4" xfId="0" applyFill="1" applyBorder="1" applyAlignment="1" applyProtection="1">
      <alignment horizontal="center" vertical="center"/>
      <protection locked="0"/>
    </xf>
    <xf numFmtId="0" fontId="0" fillId="0" borderId="4" xfId="0" applyFont="1" applyBorder="1"/>
    <xf numFmtId="164" fontId="0" fillId="15" borderId="4" xfId="0" applyNumberFormat="1" applyFill="1" applyBorder="1" applyAlignment="1" applyProtection="1">
      <alignment horizontal="center"/>
    </xf>
    <xf numFmtId="164" fontId="0" fillId="6" borderId="4" xfId="0" applyNumberFormat="1" applyFont="1" applyFill="1" applyBorder="1" applyProtection="1">
      <protection locked="0"/>
    </xf>
    <xf numFmtId="164" fontId="0" fillId="0" borderId="4" xfId="0" applyNumberFormat="1" applyBorder="1" applyAlignment="1">
      <alignment horizontal="center"/>
    </xf>
    <xf numFmtId="164" fontId="0" fillId="15" borderId="4" xfId="0" applyNumberFormat="1" applyFill="1" applyBorder="1" applyAlignment="1">
      <alignment horizontal="center"/>
    </xf>
    <xf numFmtId="0" fontId="8" fillId="8" borderId="5" xfId="0" applyFont="1" applyFill="1" applyBorder="1"/>
    <xf numFmtId="0" fontId="10" fillId="8" borderId="6" xfId="0" applyFont="1" applyFill="1" applyBorder="1" applyAlignment="1">
      <alignment horizontal="left"/>
    </xf>
    <xf numFmtId="0" fontId="10" fillId="8" borderId="7" xfId="0" applyFont="1" applyFill="1" applyBorder="1" applyAlignment="1">
      <alignment horizontal="left"/>
    </xf>
    <xf numFmtId="14" fontId="0" fillId="0" borderId="0" xfId="0" applyNumberFormat="1"/>
    <xf numFmtId="164" fontId="0" fillId="6" borderId="4" xfId="0" applyNumberFormat="1" applyFill="1" applyBorder="1" applyProtection="1">
      <protection locked="0"/>
    </xf>
    <xf numFmtId="2" fontId="8" fillId="16" borderId="4" xfId="0" applyNumberFormat="1" applyFont="1" applyFill="1" applyBorder="1" applyAlignment="1">
      <alignment horizontal="center" vertical="center" wrapText="1"/>
    </xf>
    <xf numFmtId="2" fontId="10" fillId="8" borderId="4" xfId="0" applyNumberFormat="1" applyFont="1" applyFill="1" applyBorder="1" applyAlignment="1">
      <alignment horizontal="center"/>
    </xf>
    <xf numFmtId="1" fontId="0" fillId="18" borderId="0" xfId="0" applyNumberFormat="1" applyFill="1" applyAlignment="1">
      <alignment horizontal="center"/>
    </xf>
    <xf numFmtId="14" fontId="0" fillId="18" borderId="0" xfId="0" applyNumberFormat="1" applyFont="1" applyFill="1"/>
    <xf numFmtId="14" fontId="0" fillId="0" borderId="0" xfId="0" applyNumberFormat="1" applyFont="1" applyFill="1"/>
    <xf numFmtId="0" fontId="12" fillId="0" borderId="0" xfId="0" applyFont="1"/>
    <xf numFmtId="0" fontId="0" fillId="0" borderId="8" xfId="0" applyFont="1" applyBorder="1"/>
    <xf numFmtId="164" fontId="0" fillId="15" borderId="8" xfId="0" applyNumberFormat="1" applyFill="1" applyBorder="1" applyAlignment="1">
      <alignment horizontal="center"/>
    </xf>
    <xf numFmtId="164" fontId="0" fillId="6" borderId="8" xfId="0" applyNumberFormat="1" applyFill="1" applyBorder="1" applyProtection="1">
      <protection locked="0"/>
    </xf>
    <xf numFmtId="0" fontId="0" fillId="6" borderId="8" xfId="0" applyFill="1" applyBorder="1" applyAlignment="1" applyProtection="1">
      <alignment horizontal="center" vertical="center"/>
      <protection locked="0"/>
    </xf>
    <xf numFmtId="164" fontId="0" fillId="0" borderId="8" xfId="0" applyNumberFormat="1" applyBorder="1" applyAlignment="1">
      <alignment horizontal="center"/>
    </xf>
    <xf numFmtId="0" fontId="0" fillId="0" borderId="0" xfId="0" applyFill="1" applyAlignment="1" applyProtection="1">
      <alignment horizontal="center"/>
    </xf>
    <xf numFmtId="0" fontId="0" fillId="8" borderId="6" xfId="0" applyFill="1" applyBorder="1" applyAlignment="1">
      <alignment horizontal="center" vertical="center"/>
    </xf>
    <xf numFmtId="2" fontId="0" fillId="0" borderId="4" xfId="0" applyNumberFormat="1" applyBorder="1" applyAlignment="1">
      <alignment horizontal="center" vertical="center"/>
    </xf>
    <xf numFmtId="0" fontId="0" fillId="8" borderId="13" xfId="0" applyFill="1" applyBorder="1" applyAlignment="1">
      <alignment horizontal="center" vertical="center"/>
    </xf>
    <xf numFmtId="0" fontId="0" fillId="15" borderId="4" xfId="0" applyFill="1" applyBorder="1" applyAlignment="1">
      <alignment horizontal="center" vertical="center"/>
    </xf>
    <xf numFmtId="0" fontId="0" fillId="15" borderId="8" xfId="0" applyFill="1" applyBorder="1" applyAlignment="1">
      <alignment horizontal="center" vertical="center"/>
    </xf>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0" fontId="0" fillId="17" borderId="0" xfId="0" applyFill="1" applyAlignment="1">
      <alignment horizontal="left" vertical="center" wrapText="1" indent="5"/>
    </xf>
    <xf numFmtId="0" fontId="0" fillId="17" borderId="0" xfId="0" applyFill="1" applyAlignment="1">
      <alignment horizontal="left" vertical="center" indent="5"/>
    </xf>
    <xf numFmtId="0" fontId="0" fillId="0" borderId="0" xfId="0" applyFont="1" applyBorder="1" applyAlignment="1">
      <alignment horizontal="right" vertical="center"/>
    </xf>
    <xf numFmtId="17" fontId="0" fillId="6" borderId="0" xfId="0" applyNumberFormat="1" applyFont="1" applyFill="1" applyBorder="1" applyAlignment="1" applyProtection="1">
      <alignment horizontal="center"/>
      <protection locked="0"/>
    </xf>
    <xf numFmtId="0" fontId="7" fillId="0" borderId="0" xfId="0" applyFont="1" applyBorder="1" applyAlignment="1">
      <alignment horizontal="center"/>
    </xf>
    <xf numFmtId="0" fontId="0" fillId="6" borderId="0" xfId="0" applyFill="1" applyBorder="1" applyAlignment="1" applyProtection="1">
      <alignment horizontal="center"/>
      <protection locked="0"/>
    </xf>
    <xf numFmtId="0" fontId="0" fillId="6" borderId="0" xfId="0" applyFont="1" applyFill="1" applyBorder="1" applyAlignment="1" applyProtection="1">
      <alignment horizontal="center"/>
      <protection locked="0"/>
    </xf>
    <xf numFmtId="1" fontId="8" fillId="6" borderId="0" xfId="0" applyNumberFormat="1" applyFont="1" applyFill="1" applyBorder="1" applyAlignment="1" applyProtection="1">
      <alignment horizontal="center"/>
      <protection locked="0"/>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1" fontId="0" fillId="6" borderId="0" xfId="0" applyNumberFormat="1" applyFont="1" applyFill="1" applyBorder="1" applyAlignment="1" applyProtection="1">
      <alignment horizontal="center"/>
      <protection locked="0"/>
    </xf>
    <xf numFmtId="0" fontId="0" fillId="6" borderId="4" xfId="0" applyFill="1" applyBorder="1" applyAlignment="1" applyProtection="1">
      <alignment horizontal="center" vertical="center"/>
      <protection locked="0"/>
    </xf>
  </cellXfs>
  <cellStyles count="28">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Bon" xfId="19"/>
    <cellStyle name="Normal" xfId="0" builtinId="0"/>
    <cellStyle name="Titre 1" xfId="20"/>
    <cellStyle name="Titre 2" xfId="21"/>
    <cellStyle name="Titre 3" xfId="22"/>
    <cellStyle name="Titre 4" xfId="23"/>
    <cellStyle name="Titre 1" xfId="24" builtinId="16" hidden="1"/>
    <cellStyle name="Titre 2" xfId="25" builtinId="17" hidden="1"/>
    <cellStyle name="Titre 3" xfId="26" builtinId="18" hidden="1"/>
    <cellStyle name="Titre 4" xfId="27" builtinId="19" hidden="1"/>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tabSelected="1" zoomScale="85" zoomScaleNormal="85" zoomScaleSheetLayoutView="40" workbookViewId="0">
      <selection activeCell="A12" sqref="A12:A17"/>
    </sheetView>
  </sheetViews>
  <sheetFormatPr baseColWidth="10" defaultRowHeight="15.75" x14ac:dyDescent="0.25"/>
  <cols>
    <col min="1" max="1" width="14.75" customWidth="1"/>
    <col min="2" max="2" width="12" customWidth="1"/>
    <col min="3" max="3" width="11" customWidth="1"/>
    <col min="4" max="4" width="30.5" customWidth="1"/>
    <col min="5" max="5" width="13.25" customWidth="1"/>
    <col min="6" max="6" width="18.5" bestFit="1" customWidth="1"/>
    <col min="7" max="7" width="15" style="1" customWidth="1"/>
    <col min="8" max="8" width="10.75" style="1" customWidth="1"/>
    <col min="9" max="9" width="25.25" style="1" customWidth="1"/>
    <col min="10" max="10" width="1.5" customWidth="1"/>
    <col min="11" max="11" width="7.5" hidden="1" customWidth="1"/>
    <col min="12" max="12" width="6.25" hidden="1" customWidth="1"/>
    <col min="13" max="13" width="10.75" hidden="1" customWidth="1"/>
    <col min="14" max="14" width="15.25" hidden="1" customWidth="1"/>
    <col min="15" max="15" width="10.75" style="1" hidden="1" customWidth="1"/>
    <col min="16" max="16" width="10.75" hidden="1" customWidth="1"/>
    <col min="17" max="17" width="17.625" hidden="1" customWidth="1"/>
    <col min="18" max="18" width="15.625" hidden="1" customWidth="1"/>
    <col min="19" max="19" width="23.75" style="21" hidden="1" customWidth="1"/>
    <col min="20" max="20" width="15.625" hidden="1" customWidth="1"/>
    <col min="21" max="21" width="23.75" style="21" hidden="1" customWidth="1"/>
    <col min="22" max="22" width="15.625" hidden="1" customWidth="1"/>
    <col min="23" max="23" width="23.75" style="21" hidden="1" customWidth="1"/>
    <col min="24" max="24" width="15.625" hidden="1" customWidth="1"/>
    <col min="25" max="25" width="25" hidden="1" customWidth="1"/>
    <col min="26" max="26" width="10.75" hidden="1" customWidth="1"/>
  </cols>
  <sheetData>
    <row r="1" spans="1:34" x14ac:dyDescent="0.25">
      <c r="Q1" s="25">
        <v>2021</v>
      </c>
      <c r="R1" s="25">
        <v>2022</v>
      </c>
      <c r="S1" s="25">
        <v>2023</v>
      </c>
      <c r="T1" s="25">
        <v>2024</v>
      </c>
      <c r="U1" s="25">
        <v>2025</v>
      </c>
      <c r="AA1" s="44" t="s">
        <v>39</v>
      </c>
      <c r="AB1" s="45"/>
      <c r="AC1" s="45"/>
      <c r="AD1" s="45"/>
      <c r="AE1" s="45"/>
      <c r="AF1" s="45"/>
      <c r="AG1" s="45"/>
      <c r="AH1" s="45"/>
    </row>
    <row r="2" spans="1:34" s="2" customFormat="1" ht="23.25" x14ac:dyDescent="0.35">
      <c r="A2" s="48" t="s">
        <v>0</v>
      </c>
      <c r="B2" s="48"/>
      <c r="C2" s="48"/>
      <c r="D2" s="48"/>
      <c r="E2" s="48"/>
      <c r="F2" s="48"/>
      <c r="G2" s="48"/>
      <c r="H2" s="48"/>
      <c r="I2" s="48"/>
      <c r="N2" s="1" t="s">
        <v>1</v>
      </c>
      <c r="O2" s="3">
        <v>0</v>
      </c>
      <c r="Q2" s="28">
        <v>1</v>
      </c>
      <c r="R2" s="26">
        <v>44200</v>
      </c>
      <c r="S2" s="28">
        <v>1</v>
      </c>
      <c r="T2" s="26">
        <v>44564</v>
      </c>
      <c r="U2" s="28">
        <v>1</v>
      </c>
      <c r="V2" s="26">
        <v>44928</v>
      </c>
      <c r="W2" s="28">
        <v>1</v>
      </c>
      <c r="X2" s="26">
        <v>45292</v>
      </c>
      <c r="Y2" s="28">
        <v>1</v>
      </c>
      <c r="Z2" s="26">
        <v>45656</v>
      </c>
      <c r="AA2" s="45"/>
      <c r="AB2" s="45"/>
      <c r="AC2" s="45"/>
      <c r="AD2" s="45"/>
      <c r="AE2" s="45"/>
      <c r="AF2" s="45"/>
      <c r="AG2" s="45"/>
      <c r="AH2" s="45"/>
    </row>
    <row r="3" spans="1:34" ht="17.25" x14ac:dyDescent="0.3">
      <c r="N3" s="6" t="s">
        <v>2</v>
      </c>
      <c r="Q3" s="28">
        <v>2</v>
      </c>
      <c r="R3" s="27">
        <v>44207</v>
      </c>
      <c r="S3" s="28">
        <v>2</v>
      </c>
      <c r="T3" s="27">
        <v>44571</v>
      </c>
      <c r="U3" s="28">
        <v>2</v>
      </c>
      <c r="V3" s="26">
        <v>44935</v>
      </c>
      <c r="W3" s="28">
        <v>2</v>
      </c>
      <c r="X3" s="26">
        <v>45299</v>
      </c>
      <c r="Y3" s="28">
        <v>2</v>
      </c>
      <c r="Z3" s="26">
        <v>45663</v>
      </c>
      <c r="AA3" s="45"/>
      <c r="AB3" s="45"/>
      <c r="AC3" s="45"/>
      <c r="AD3" s="45"/>
      <c r="AE3" s="45"/>
      <c r="AF3" s="45"/>
      <c r="AG3" s="45"/>
      <c r="AH3" s="45"/>
    </row>
    <row r="4" spans="1:34" ht="17.25" x14ac:dyDescent="0.3">
      <c r="A4" s="46" t="s">
        <v>3</v>
      </c>
      <c r="B4" s="46"/>
      <c r="C4" s="46"/>
      <c r="D4" s="49"/>
      <c r="E4" s="50"/>
      <c r="F4" s="34"/>
      <c r="M4" s="7"/>
      <c r="N4" s="7" t="s">
        <v>19</v>
      </c>
      <c r="O4" s="7"/>
      <c r="P4" s="7"/>
      <c r="Q4" s="28">
        <v>3</v>
      </c>
      <c r="R4" s="27">
        <v>44214</v>
      </c>
      <c r="S4" s="28">
        <v>3</v>
      </c>
      <c r="T4" s="26">
        <v>44578</v>
      </c>
      <c r="U4" s="28">
        <v>3</v>
      </c>
      <c r="V4" s="26">
        <v>44942</v>
      </c>
      <c r="W4" s="28">
        <v>3</v>
      </c>
      <c r="X4" s="26">
        <v>45306</v>
      </c>
      <c r="Y4" s="28">
        <v>3</v>
      </c>
      <c r="Z4" s="26">
        <v>45670</v>
      </c>
      <c r="AA4" s="45"/>
      <c r="AB4" s="45"/>
      <c r="AC4" s="45"/>
      <c r="AD4" s="45"/>
      <c r="AE4" s="45"/>
      <c r="AF4" s="45"/>
      <c r="AG4" s="45"/>
      <c r="AH4" s="45"/>
    </row>
    <row r="5" spans="1:34" ht="16.5" customHeight="1" x14ac:dyDescent="0.3">
      <c r="A5" s="46" t="s">
        <v>38</v>
      </c>
      <c r="B5" s="46"/>
      <c r="C5" s="46"/>
      <c r="D5" s="50" t="s">
        <v>1</v>
      </c>
      <c r="E5" s="50"/>
      <c r="F5" s="34"/>
      <c r="M5" s="8"/>
      <c r="N5" s="8" t="s">
        <v>20</v>
      </c>
      <c r="O5" s="8"/>
      <c r="P5" s="8"/>
      <c r="Q5" s="28">
        <v>4</v>
      </c>
      <c r="R5" s="27">
        <v>44221</v>
      </c>
      <c r="S5" s="28">
        <v>4</v>
      </c>
      <c r="T5" s="27">
        <v>44585</v>
      </c>
      <c r="U5" s="28">
        <v>4</v>
      </c>
      <c r="V5" s="26">
        <v>44949</v>
      </c>
      <c r="W5" s="28">
        <v>4</v>
      </c>
      <c r="X5" s="26">
        <v>45313</v>
      </c>
      <c r="Y5" s="28">
        <v>4</v>
      </c>
      <c r="Z5" s="26">
        <v>45677</v>
      </c>
      <c r="AA5" s="45"/>
      <c r="AB5" s="45"/>
      <c r="AC5" s="45"/>
      <c r="AD5" s="45"/>
      <c r="AE5" s="45"/>
      <c r="AF5" s="45"/>
      <c r="AG5" s="45"/>
      <c r="AH5" s="45"/>
    </row>
    <row r="6" spans="1:34" ht="17.25" x14ac:dyDescent="0.3">
      <c r="A6" s="46" t="s">
        <v>4</v>
      </c>
      <c r="B6" s="46"/>
      <c r="C6" s="46"/>
      <c r="D6" s="47" t="s">
        <v>33</v>
      </c>
      <c r="E6" s="47"/>
      <c r="F6" s="34"/>
      <c r="M6" s="8"/>
      <c r="N6" s="8"/>
      <c r="O6" s="8"/>
      <c r="P6" s="8"/>
      <c r="Q6" s="28">
        <v>5</v>
      </c>
      <c r="R6" s="27">
        <v>44228</v>
      </c>
      <c r="S6" s="28">
        <v>5</v>
      </c>
      <c r="T6" s="26">
        <v>44592</v>
      </c>
      <c r="U6" s="28">
        <v>5</v>
      </c>
      <c r="V6" s="26">
        <v>44956</v>
      </c>
      <c r="W6" s="28">
        <v>5</v>
      </c>
      <c r="X6" s="26">
        <v>45320</v>
      </c>
      <c r="Y6" s="28">
        <v>5</v>
      </c>
      <c r="Z6" s="26">
        <v>45684</v>
      </c>
      <c r="AA6" s="45"/>
      <c r="AB6" s="45"/>
      <c r="AC6" s="45"/>
      <c r="AD6" s="45"/>
      <c r="AE6" s="45"/>
      <c r="AF6" s="45"/>
      <c r="AG6" s="45"/>
      <c r="AH6" s="45"/>
    </row>
    <row r="7" spans="1:34" ht="17.25" x14ac:dyDescent="0.3">
      <c r="A7" s="46" t="s">
        <v>24</v>
      </c>
      <c r="B7" s="46"/>
      <c r="C7" s="46"/>
      <c r="D7" s="51">
        <v>2023</v>
      </c>
      <c r="E7" s="51"/>
      <c r="F7" s="34"/>
      <c r="M7" s="8"/>
      <c r="N7" s="8"/>
      <c r="O7" s="8"/>
      <c r="P7" s="8"/>
      <c r="Q7" s="28">
        <v>6</v>
      </c>
      <c r="R7" s="27">
        <v>44235</v>
      </c>
      <c r="S7" s="28">
        <v>6</v>
      </c>
      <c r="T7" s="27">
        <v>44599</v>
      </c>
      <c r="U7" s="28">
        <v>6</v>
      </c>
      <c r="V7" s="26">
        <v>44963</v>
      </c>
      <c r="W7" s="28">
        <v>6</v>
      </c>
      <c r="X7" s="26">
        <v>45327</v>
      </c>
      <c r="Y7" s="28">
        <v>6</v>
      </c>
      <c r="Z7" s="26">
        <v>45691</v>
      </c>
      <c r="AA7" s="45"/>
      <c r="AB7" s="45"/>
      <c r="AC7" s="45"/>
      <c r="AD7" s="45"/>
      <c r="AE7" s="45"/>
      <c r="AF7" s="45"/>
      <c r="AG7" s="45"/>
      <c r="AH7" s="45"/>
    </row>
    <row r="8" spans="1:34" ht="17.25" x14ac:dyDescent="0.3">
      <c r="A8" s="46" t="s">
        <v>22</v>
      </c>
      <c r="B8" s="46"/>
      <c r="C8" s="46"/>
      <c r="D8" s="54">
        <v>100</v>
      </c>
      <c r="E8" s="54"/>
      <c r="F8" s="34" t="s">
        <v>23</v>
      </c>
      <c r="M8" s="8"/>
      <c r="N8" s="8"/>
      <c r="O8" s="8"/>
      <c r="P8" s="8"/>
      <c r="Q8" s="28">
        <v>7</v>
      </c>
      <c r="R8" s="27">
        <v>44242</v>
      </c>
      <c r="S8" s="28">
        <v>7</v>
      </c>
      <c r="T8" s="26">
        <v>44606</v>
      </c>
      <c r="U8" s="28">
        <v>7</v>
      </c>
      <c r="V8" s="26">
        <v>44970</v>
      </c>
      <c r="W8" s="28">
        <v>7</v>
      </c>
      <c r="X8" s="26">
        <v>45334</v>
      </c>
      <c r="Y8" s="28">
        <v>7</v>
      </c>
      <c r="Z8" s="26">
        <v>45698</v>
      </c>
      <c r="AA8" s="45"/>
      <c r="AB8" s="45"/>
      <c r="AC8" s="45"/>
      <c r="AD8" s="45"/>
      <c r="AE8" s="45"/>
      <c r="AF8" s="45"/>
      <c r="AG8" s="45"/>
      <c r="AH8" s="45"/>
    </row>
    <row r="9" spans="1:34" ht="17.25" x14ac:dyDescent="0.3">
      <c r="Q9" s="28">
        <v>8</v>
      </c>
      <c r="R9" s="27">
        <v>44249</v>
      </c>
      <c r="S9" s="28">
        <v>8</v>
      </c>
      <c r="T9" s="27">
        <v>44613</v>
      </c>
      <c r="U9" s="28">
        <v>8</v>
      </c>
      <c r="V9" s="26">
        <v>44977</v>
      </c>
      <c r="W9" s="28">
        <v>8</v>
      </c>
      <c r="X9" s="26">
        <v>45341</v>
      </c>
      <c r="Y9" s="28">
        <v>8</v>
      </c>
      <c r="Z9" s="26">
        <v>45705</v>
      </c>
      <c r="AA9" s="45"/>
      <c r="AB9" s="45"/>
      <c r="AC9" s="45"/>
      <c r="AD9" s="45"/>
      <c r="AE9" s="45"/>
      <c r="AF9" s="45"/>
      <c r="AG9" s="45"/>
      <c r="AH9" s="45"/>
    </row>
    <row r="10" spans="1:34" ht="42" customHeight="1" x14ac:dyDescent="0.3">
      <c r="A10" s="52" t="s">
        <v>37</v>
      </c>
      <c r="B10" s="53"/>
      <c r="C10" s="53"/>
      <c r="D10" s="53"/>
      <c r="E10" s="53"/>
      <c r="F10" s="53"/>
      <c r="G10" s="53"/>
      <c r="H10" s="53"/>
      <c r="I10" s="53"/>
      <c r="Q10" s="28">
        <v>9</v>
      </c>
      <c r="S10" s="28">
        <v>9</v>
      </c>
      <c r="T10" s="26">
        <v>44620</v>
      </c>
      <c r="U10" s="28">
        <v>9</v>
      </c>
      <c r="V10" s="26">
        <v>44984</v>
      </c>
      <c r="W10" s="28">
        <v>9</v>
      </c>
      <c r="X10" s="26">
        <v>45348</v>
      </c>
      <c r="Y10" s="28">
        <v>9</v>
      </c>
      <c r="Z10" s="26">
        <v>45712</v>
      </c>
      <c r="AA10" s="45"/>
      <c r="AB10" s="45"/>
      <c r="AC10" s="45"/>
      <c r="AD10" s="45"/>
      <c r="AE10" s="45"/>
      <c r="AF10" s="45"/>
      <c r="AG10" s="45"/>
      <c r="AH10" s="45"/>
    </row>
    <row r="11" spans="1:34" s="10" customFormat="1" ht="63" x14ac:dyDescent="0.3">
      <c r="A11" s="9" t="s">
        <v>5</v>
      </c>
      <c r="B11" s="9" t="s">
        <v>6</v>
      </c>
      <c r="C11" s="9" t="s">
        <v>7</v>
      </c>
      <c r="D11" s="9" t="s">
        <v>8</v>
      </c>
      <c r="E11" s="9" t="s">
        <v>9</v>
      </c>
      <c r="F11" s="9" t="s">
        <v>10</v>
      </c>
      <c r="G11" s="23" t="s">
        <v>11</v>
      </c>
      <c r="H11" s="23" t="str">
        <f>IF(D8=100,"Différentiel / 24h00 hebdo",IF(D8=75,"Différentiel / 18h00 hebdo",IF(D8=50,"Différentiel / 12h00 hebdo",IF(D8=25,"Différentiel / 6h00 hebdo","Erreur"))))</f>
        <v>Différentiel / 24h00 hebdo</v>
      </c>
      <c r="I11" s="23" t="s">
        <v>21</v>
      </c>
      <c r="O11" s="1"/>
      <c r="P11" s="11"/>
      <c r="Q11" s="28">
        <v>10</v>
      </c>
      <c r="R11" s="27">
        <v>44256</v>
      </c>
      <c r="S11" s="28">
        <v>10</v>
      </c>
      <c r="T11" s="27">
        <v>44627</v>
      </c>
      <c r="U11" s="28">
        <v>10</v>
      </c>
      <c r="V11" s="26">
        <v>44991</v>
      </c>
      <c r="W11" s="28">
        <v>10</v>
      </c>
      <c r="X11" s="26">
        <v>45355</v>
      </c>
      <c r="Y11" s="28">
        <v>10</v>
      </c>
      <c r="Z11" s="26">
        <v>45719</v>
      </c>
      <c r="AA11" s="45"/>
      <c r="AB11" s="45"/>
      <c r="AC11" s="45"/>
      <c r="AD11" s="45"/>
      <c r="AE11" s="45"/>
      <c r="AF11" s="45"/>
      <c r="AG11" s="45"/>
      <c r="AH11" s="45"/>
    </row>
    <row r="12" spans="1:34" ht="17.25" x14ac:dyDescent="0.3">
      <c r="A12" s="55"/>
      <c r="B12" s="13" t="s">
        <v>12</v>
      </c>
      <c r="C12" s="14" t="str">
        <f>IF(D7=Q1,IF(A12="","",VLOOKUP(A12,Calendrier,2,0)),IF(D7=R1,IF(A12="","",VLOOKUP(A12,Calendrier2,2,1)),IF(D7=S1,IF(A12="","",VLOOKUP(A12,Calendrier3,2,2)))))</f>
        <v/>
      </c>
      <c r="D12" s="15"/>
      <c r="E12" s="12"/>
      <c r="F12" s="12"/>
      <c r="G12" s="36" t="str">
        <f>IF(SUM(E12:E17)=0,"",(((SUM(E12:E17)*60)+(SUM(F12:F17)))/60))</f>
        <v/>
      </c>
      <c r="H12" s="36" t="str">
        <f>IF(SUM(E13:E17)=0,"",(IF($D$8=$M$19,G12-$N$19,IF($D$8=$M$20,G12-$N$20,IF($D$8=$M$21,G12-$N$21,IF($D$8=$M$22,G12-$N$22,""))))))</f>
        <v/>
      </c>
      <c r="I12" s="41">
        <f>IF(G12="",0,IF(AND($D$8=$M$19,G12&gt;$N$19),H12,IF(AND($D$8=$M$20,G12&gt;$N$20),H12,IF(AND($D$8=$M$21,G12&gt;$N$21),H12,IF(AND($D$8=$M$22,G12&gt;$N$22),H12,"0")))))</f>
        <v>0</v>
      </c>
      <c r="Q12" s="28">
        <v>11</v>
      </c>
      <c r="R12" s="27">
        <v>44263</v>
      </c>
      <c r="S12" s="28">
        <v>11</v>
      </c>
      <c r="T12" s="26">
        <v>44634</v>
      </c>
      <c r="U12" s="28">
        <v>11</v>
      </c>
      <c r="V12" s="26">
        <v>44998</v>
      </c>
      <c r="W12" s="28">
        <v>11</v>
      </c>
      <c r="X12" s="26">
        <v>45362</v>
      </c>
      <c r="Y12" s="28">
        <v>11</v>
      </c>
      <c r="Z12" s="26">
        <v>45726</v>
      </c>
    </row>
    <row r="13" spans="1:34" ht="17.25" x14ac:dyDescent="0.3">
      <c r="A13" s="55"/>
      <c r="B13" s="13" t="s">
        <v>13</v>
      </c>
      <c r="C13" s="16" t="str">
        <f>IF(C12="","",C12+1)</f>
        <v/>
      </c>
      <c r="D13" s="15"/>
      <c r="E13" s="12"/>
      <c r="F13" s="12"/>
      <c r="G13" s="36"/>
      <c r="H13" s="36"/>
      <c r="I13" s="42"/>
      <c r="Q13" s="28">
        <v>12</v>
      </c>
      <c r="R13" s="27">
        <v>44270</v>
      </c>
      <c r="S13" s="28">
        <v>12</v>
      </c>
      <c r="T13" s="27">
        <v>44641</v>
      </c>
      <c r="U13" s="28">
        <v>12</v>
      </c>
      <c r="V13" s="26">
        <v>45005</v>
      </c>
      <c r="W13" s="28">
        <v>12</v>
      </c>
      <c r="X13" s="26">
        <v>45369</v>
      </c>
      <c r="Y13" s="28">
        <v>12</v>
      </c>
      <c r="Z13" s="26">
        <v>45733</v>
      </c>
    </row>
    <row r="14" spans="1:34" ht="17.25" x14ac:dyDescent="0.3">
      <c r="A14" s="55"/>
      <c r="B14" s="13" t="s">
        <v>14</v>
      </c>
      <c r="C14" s="16" t="str">
        <f>IF(C12="","",C12+2)</f>
        <v/>
      </c>
      <c r="D14" s="15"/>
      <c r="E14" s="12"/>
      <c r="F14" s="12"/>
      <c r="G14" s="36"/>
      <c r="H14" s="36"/>
      <c r="I14" s="42"/>
      <c r="Q14" s="28">
        <v>13</v>
      </c>
      <c r="R14" s="27">
        <v>44277</v>
      </c>
      <c r="S14" s="28">
        <v>13</v>
      </c>
      <c r="T14" s="26">
        <v>44648</v>
      </c>
      <c r="U14" s="28">
        <v>13</v>
      </c>
      <c r="V14" s="26">
        <v>45012</v>
      </c>
      <c r="W14" s="28">
        <v>13</v>
      </c>
      <c r="X14" s="26">
        <v>45376</v>
      </c>
      <c r="Y14" s="28">
        <v>13</v>
      </c>
      <c r="Z14" s="26">
        <v>45740</v>
      </c>
    </row>
    <row r="15" spans="1:34" ht="17.25" x14ac:dyDescent="0.3">
      <c r="A15" s="55"/>
      <c r="B15" s="13" t="s">
        <v>15</v>
      </c>
      <c r="C15" s="16" t="str">
        <f>IF(C12="","",C12+3)</f>
        <v/>
      </c>
      <c r="D15" s="22"/>
      <c r="E15" s="12"/>
      <c r="F15" s="12"/>
      <c r="G15" s="36"/>
      <c r="H15" s="36"/>
      <c r="I15" s="42"/>
      <c r="Q15" s="28">
        <v>14</v>
      </c>
      <c r="R15" s="27">
        <v>44284</v>
      </c>
      <c r="S15" s="28">
        <v>14</v>
      </c>
      <c r="T15" s="27">
        <v>44655</v>
      </c>
      <c r="U15" s="28">
        <v>14</v>
      </c>
      <c r="V15" s="26">
        <v>45019</v>
      </c>
      <c r="W15" s="28">
        <v>14</v>
      </c>
      <c r="X15" s="26">
        <v>45383</v>
      </c>
      <c r="Y15" s="28">
        <v>14</v>
      </c>
      <c r="Z15" s="26">
        <v>45747</v>
      </c>
    </row>
    <row r="16" spans="1:34" ht="17.25" x14ac:dyDescent="0.3">
      <c r="A16" s="55"/>
      <c r="B16" s="13" t="s">
        <v>16</v>
      </c>
      <c r="C16" s="16" t="str">
        <f>IF(C12="","",C12+4)</f>
        <v/>
      </c>
      <c r="D16" s="22"/>
      <c r="E16" s="12"/>
      <c r="F16" s="12"/>
      <c r="G16" s="36"/>
      <c r="H16" s="36"/>
      <c r="I16" s="42"/>
      <c r="Q16" s="28">
        <v>15</v>
      </c>
      <c r="R16" s="27">
        <v>44291</v>
      </c>
      <c r="S16" s="28">
        <v>15</v>
      </c>
      <c r="T16" s="26">
        <v>44662</v>
      </c>
      <c r="U16" s="28">
        <v>15</v>
      </c>
      <c r="V16" s="26">
        <v>45026</v>
      </c>
      <c r="W16" s="28">
        <v>15</v>
      </c>
      <c r="X16" s="26">
        <v>45390</v>
      </c>
      <c r="Y16" s="28">
        <v>15</v>
      </c>
      <c r="Z16" s="26">
        <v>45754</v>
      </c>
    </row>
    <row r="17" spans="1:26" ht="17.25" hidden="1" x14ac:dyDescent="0.3">
      <c r="A17" s="55"/>
      <c r="B17" s="13" t="s">
        <v>17</v>
      </c>
      <c r="C17" s="16" t="str">
        <f>IF(C12="","",C12+5)</f>
        <v/>
      </c>
      <c r="D17" s="15"/>
      <c r="E17" s="12"/>
      <c r="F17" s="12"/>
      <c r="G17" s="36"/>
      <c r="H17" s="36"/>
      <c r="I17" s="43"/>
      <c r="Q17" s="28">
        <v>16</v>
      </c>
      <c r="R17" s="27">
        <v>44298</v>
      </c>
      <c r="S17" s="28">
        <v>16</v>
      </c>
      <c r="T17" s="27">
        <v>44669</v>
      </c>
      <c r="U17" s="28">
        <v>16</v>
      </c>
      <c r="V17" s="26">
        <v>45033</v>
      </c>
      <c r="W17" s="28">
        <v>16</v>
      </c>
      <c r="X17" s="26">
        <v>45397</v>
      </c>
      <c r="Y17" s="28">
        <v>16</v>
      </c>
      <c r="Z17" s="26">
        <v>45761</v>
      </c>
    </row>
    <row r="18" spans="1:26" ht="9" customHeight="1" x14ac:dyDescent="0.3">
      <c r="A18" s="35"/>
      <c r="B18" s="35"/>
      <c r="C18" s="35"/>
      <c r="D18" s="35"/>
      <c r="E18" s="35"/>
      <c r="F18" s="35"/>
      <c r="G18" s="35"/>
      <c r="H18" s="35"/>
      <c r="I18" s="35"/>
      <c r="Q18" s="28">
        <v>17</v>
      </c>
      <c r="R18" s="27">
        <v>44305</v>
      </c>
      <c r="S18" s="28">
        <v>17</v>
      </c>
      <c r="T18" s="26">
        <v>44676</v>
      </c>
      <c r="U18" s="28">
        <v>17</v>
      </c>
      <c r="V18" s="26">
        <v>45040</v>
      </c>
      <c r="W18" s="28">
        <v>17</v>
      </c>
      <c r="X18" s="26">
        <v>45404</v>
      </c>
      <c r="Y18" s="28">
        <v>17</v>
      </c>
      <c r="Z18" s="26">
        <v>45768</v>
      </c>
    </row>
    <row r="19" spans="1:26" ht="17.25" x14ac:dyDescent="0.3">
      <c r="A19" s="38" t="str">
        <f>IF(A12="","",A12+1)</f>
        <v/>
      </c>
      <c r="B19" s="13" t="s">
        <v>12</v>
      </c>
      <c r="C19" s="17" t="str">
        <f>IF(C12="","",C12+7)</f>
        <v/>
      </c>
      <c r="D19" s="22"/>
      <c r="E19" s="12"/>
      <c r="F19" s="12"/>
      <c r="G19" s="36" t="str">
        <f>IF(SUM(E19:E24)=0,"",(((SUM(E19:E24)*60)+(SUM(F19:F24)))/60))</f>
        <v/>
      </c>
      <c r="H19" s="36" t="str">
        <f>IF(SUM(E20:E24)=0,"",(IF($D$8=$M$19,G19-$N$19,IF($D$8=$M$20,G19-$N$20,IF($D$8=$M$21,G19-$N$21,IF($D$8=$M$22,G19-$N$22,""))))))</f>
        <v/>
      </c>
      <c r="I19" s="41">
        <f>IF(G19="",0,IF(AND($D$8=$M$19,G19&gt;$N$19),H19,IF(AND($D$8=$M$20,G19&gt;$N$20),H19,IF(AND($D$8=$M$21,G19&gt;$N$21),H19,IF(AND($D$8=$M$22,G19&gt;$N$22),H19,"0")))))</f>
        <v>0</v>
      </c>
      <c r="L19" t="s">
        <v>25</v>
      </c>
      <c r="M19">
        <v>100</v>
      </c>
      <c r="N19">
        <v>24</v>
      </c>
      <c r="P19">
        <v>1</v>
      </c>
      <c r="Q19" s="28">
        <v>18</v>
      </c>
      <c r="R19" s="27">
        <v>44312</v>
      </c>
      <c r="S19" s="28">
        <v>18</v>
      </c>
      <c r="T19" s="27">
        <v>44683</v>
      </c>
      <c r="U19" s="28">
        <v>18</v>
      </c>
      <c r="V19" s="26">
        <v>45047</v>
      </c>
      <c r="W19" s="28">
        <v>18</v>
      </c>
      <c r="X19" s="26">
        <v>45411</v>
      </c>
      <c r="Y19" s="28">
        <v>18</v>
      </c>
      <c r="Z19" s="26">
        <v>45775</v>
      </c>
    </row>
    <row r="20" spans="1:26" ht="17.25" x14ac:dyDescent="0.3">
      <c r="A20" s="38"/>
      <c r="B20" s="13" t="s">
        <v>13</v>
      </c>
      <c r="C20" s="16" t="str">
        <f>IF(C19="","",C19+1)</f>
        <v/>
      </c>
      <c r="D20" s="22"/>
      <c r="E20" s="12"/>
      <c r="F20" s="12"/>
      <c r="G20" s="36"/>
      <c r="H20" s="36"/>
      <c r="I20" s="42"/>
      <c r="L20" t="s">
        <v>26</v>
      </c>
      <c r="M20">
        <v>75</v>
      </c>
      <c r="N20">
        <v>18</v>
      </c>
      <c r="P20">
        <v>2</v>
      </c>
      <c r="Q20" s="28">
        <v>19</v>
      </c>
      <c r="R20" s="27">
        <v>44319</v>
      </c>
      <c r="S20" s="28">
        <v>19</v>
      </c>
      <c r="T20" s="26">
        <v>44690</v>
      </c>
      <c r="U20" s="28">
        <v>19</v>
      </c>
      <c r="V20" s="26">
        <v>45054</v>
      </c>
      <c r="W20" s="28">
        <v>19</v>
      </c>
      <c r="X20" s="26">
        <v>45418</v>
      </c>
      <c r="Y20" s="28">
        <v>19</v>
      </c>
      <c r="Z20" s="26">
        <v>45782</v>
      </c>
    </row>
    <row r="21" spans="1:26" ht="17.25" x14ac:dyDescent="0.3">
      <c r="A21" s="38"/>
      <c r="B21" s="13" t="s">
        <v>14</v>
      </c>
      <c r="C21" s="16" t="str">
        <f>IF(C19="","",C19+2)</f>
        <v/>
      </c>
      <c r="D21" s="22"/>
      <c r="E21" s="12"/>
      <c r="F21" s="12"/>
      <c r="G21" s="36"/>
      <c r="H21" s="36"/>
      <c r="I21" s="42"/>
      <c r="L21" t="s">
        <v>27</v>
      </c>
      <c r="M21">
        <v>50</v>
      </c>
      <c r="N21">
        <v>12</v>
      </c>
      <c r="P21">
        <v>3</v>
      </c>
      <c r="Q21" s="28">
        <v>20</v>
      </c>
      <c r="R21" s="27">
        <v>44326</v>
      </c>
      <c r="S21" s="28">
        <v>20</v>
      </c>
      <c r="T21" s="27">
        <v>44697</v>
      </c>
      <c r="U21" s="28">
        <v>20</v>
      </c>
      <c r="V21" s="26">
        <v>45061</v>
      </c>
      <c r="W21" s="28">
        <v>20</v>
      </c>
      <c r="X21" s="26">
        <v>45425</v>
      </c>
      <c r="Y21" s="28">
        <v>20</v>
      </c>
      <c r="Z21" s="26">
        <v>45789</v>
      </c>
    </row>
    <row r="22" spans="1:26" ht="17.25" x14ac:dyDescent="0.3">
      <c r="A22" s="38"/>
      <c r="B22" s="13" t="s">
        <v>15</v>
      </c>
      <c r="C22" s="16" t="str">
        <f>IF(C19="","",C19+3)</f>
        <v/>
      </c>
      <c r="D22" s="22"/>
      <c r="E22" s="12"/>
      <c r="F22" s="12"/>
      <c r="G22" s="36"/>
      <c r="H22" s="36"/>
      <c r="I22" s="42"/>
      <c r="L22" t="s">
        <v>28</v>
      </c>
      <c r="M22">
        <v>25</v>
      </c>
      <c r="N22">
        <v>6</v>
      </c>
      <c r="P22">
        <v>4</v>
      </c>
      <c r="Q22" s="28">
        <v>21</v>
      </c>
      <c r="R22" s="27">
        <v>44333</v>
      </c>
      <c r="S22" s="28">
        <v>21</v>
      </c>
      <c r="T22" s="26">
        <v>44704</v>
      </c>
      <c r="U22" s="28">
        <v>21</v>
      </c>
      <c r="V22" s="26">
        <v>45068</v>
      </c>
      <c r="W22" s="28">
        <v>21</v>
      </c>
      <c r="X22" s="26">
        <v>45432</v>
      </c>
      <c r="Y22" s="28">
        <v>21</v>
      </c>
      <c r="Z22" s="26">
        <v>45796</v>
      </c>
    </row>
    <row r="23" spans="1:26" ht="17.25" x14ac:dyDescent="0.3">
      <c r="A23" s="38"/>
      <c r="B23" s="13" t="s">
        <v>16</v>
      </c>
      <c r="C23" s="16" t="str">
        <f>IF(C19="","",C19+4)</f>
        <v/>
      </c>
      <c r="D23" s="22"/>
      <c r="E23" s="12"/>
      <c r="F23" s="12"/>
      <c r="G23" s="36"/>
      <c r="H23" s="36"/>
      <c r="I23" s="42"/>
      <c r="L23" t="s">
        <v>29</v>
      </c>
      <c r="P23">
        <v>5</v>
      </c>
      <c r="Q23" s="28">
        <v>22</v>
      </c>
      <c r="R23" s="27">
        <v>44340</v>
      </c>
      <c r="S23" s="28">
        <v>22</v>
      </c>
      <c r="T23" s="27">
        <v>44711</v>
      </c>
      <c r="U23" s="28">
        <v>22</v>
      </c>
      <c r="V23" s="26">
        <v>45075</v>
      </c>
      <c r="W23" s="28">
        <v>22</v>
      </c>
      <c r="X23" s="26">
        <v>45439</v>
      </c>
      <c r="Y23" s="28">
        <v>22</v>
      </c>
      <c r="Z23" s="26">
        <v>45803</v>
      </c>
    </row>
    <row r="24" spans="1:26" ht="17.25" hidden="1" x14ac:dyDescent="0.3">
      <c r="A24" s="38"/>
      <c r="B24" s="13" t="s">
        <v>17</v>
      </c>
      <c r="C24" s="16" t="str">
        <f>IF(C19="","",C19+5)</f>
        <v/>
      </c>
      <c r="D24" s="15"/>
      <c r="E24" s="12"/>
      <c r="F24" s="12"/>
      <c r="G24" s="36"/>
      <c r="H24" s="36"/>
      <c r="I24" s="43"/>
      <c r="L24" t="s">
        <v>30</v>
      </c>
      <c r="P24">
        <v>6</v>
      </c>
      <c r="Q24" s="28">
        <v>23</v>
      </c>
      <c r="R24" s="27">
        <v>44347</v>
      </c>
      <c r="S24" s="28">
        <v>23</v>
      </c>
      <c r="T24" s="26">
        <v>44718</v>
      </c>
      <c r="U24" s="28">
        <v>23</v>
      </c>
      <c r="V24" s="26">
        <v>45082</v>
      </c>
      <c r="W24" s="28">
        <v>23</v>
      </c>
      <c r="X24" s="26">
        <v>45446</v>
      </c>
      <c r="Y24" s="28">
        <v>23</v>
      </c>
      <c r="Z24" s="26">
        <v>45810</v>
      </c>
    </row>
    <row r="25" spans="1:26" ht="9" customHeight="1" x14ac:dyDescent="0.3">
      <c r="A25" s="35"/>
      <c r="B25" s="35"/>
      <c r="C25" s="35"/>
      <c r="D25" s="35"/>
      <c r="E25" s="35"/>
      <c r="F25" s="35"/>
      <c r="G25" s="35"/>
      <c r="H25" s="35"/>
      <c r="I25" s="35"/>
      <c r="L25" t="s">
        <v>31</v>
      </c>
      <c r="Q25" s="28">
        <v>24</v>
      </c>
      <c r="R25" s="27">
        <v>44354</v>
      </c>
      <c r="S25" s="28">
        <v>24</v>
      </c>
      <c r="T25" s="27">
        <v>44725</v>
      </c>
      <c r="U25" s="28">
        <v>24</v>
      </c>
      <c r="V25" s="26">
        <v>45089</v>
      </c>
      <c r="W25" s="28">
        <v>24</v>
      </c>
      <c r="X25" s="26">
        <v>45453</v>
      </c>
      <c r="Y25" s="28">
        <v>24</v>
      </c>
      <c r="Z25" s="26">
        <v>45817</v>
      </c>
    </row>
    <row r="26" spans="1:26" ht="17.25" x14ac:dyDescent="0.3">
      <c r="A26" s="38" t="str">
        <f>IF(A12="","",A12+2)</f>
        <v/>
      </c>
      <c r="B26" s="13" t="s">
        <v>12</v>
      </c>
      <c r="C26" s="17" t="str">
        <f>IF(C12="","",C12+14)</f>
        <v/>
      </c>
      <c r="D26" s="22"/>
      <c r="E26" s="12"/>
      <c r="F26" s="12"/>
      <c r="G26" s="36" t="str">
        <f>IF(SUM(E26:E31)=0,"",(((SUM(E26:E31)*60)+(SUM(F26:F31)))/60))</f>
        <v/>
      </c>
      <c r="H26" s="36" t="str">
        <f>IF(SUM(E27:E31)=0,"",(IF($D$8=$M$19,G26-$N$19,IF($D$8=$M$20,G26-$N$20,IF($D$8=$M$21,G26-$N$21,IF($D$8=$M$22,G26-$N$22,""))))))</f>
        <v/>
      </c>
      <c r="I26" s="41">
        <f>IF(G26="",0,IF(AND($D$8=$M$19,G26&gt;$N$19),H26,IF(AND($D$8=$M$20,G26&gt;$N$20),H26,IF(AND($D$8=$M$21,G26&gt;$N$21),H26,IF(AND($D$8=$M$22,G26&gt;$N$22),H26,"0")))))</f>
        <v>0</v>
      </c>
      <c r="L26" t="s">
        <v>32</v>
      </c>
      <c r="Q26" s="28">
        <v>25</v>
      </c>
      <c r="R26" s="27">
        <v>44361</v>
      </c>
      <c r="S26" s="28">
        <v>25</v>
      </c>
      <c r="T26" s="26">
        <v>44732</v>
      </c>
      <c r="U26" s="28">
        <v>25</v>
      </c>
      <c r="V26" s="26">
        <v>45096</v>
      </c>
      <c r="W26" s="28">
        <v>25</v>
      </c>
      <c r="X26" s="26">
        <v>45460</v>
      </c>
      <c r="Y26" s="28">
        <v>25</v>
      </c>
      <c r="Z26" s="26">
        <v>45824</v>
      </c>
    </row>
    <row r="27" spans="1:26" ht="17.25" x14ac:dyDescent="0.3">
      <c r="A27" s="38"/>
      <c r="B27" s="13" t="s">
        <v>13</v>
      </c>
      <c r="C27" s="16" t="str">
        <f>IF(C26="","",C26+1)</f>
        <v/>
      </c>
      <c r="D27" s="22"/>
      <c r="E27" s="12"/>
      <c r="F27" s="12"/>
      <c r="G27" s="36"/>
      <c r="H27" s="36"/>
      <c r="I27" s="42"/>
      <c r="L27" t="s">
        <v>33</v>
      </c>
      <c r="P27">
        <v>5</v>
      </c>
      <c r="Q27" s="28">
        <v>26</v>
      </c>
      <c r="R27" s="27">
        <v>44368</v>
      </c>
      <c r="S27" s="28">
        <v>26</v>
      </c>
      <c r="T27" s="27">
        <v>44739</v>
      </c>
      <c r="U27" s="28">
        <v>26</v>
      </c>
      <c r="V27" s="26">
        <v>45103</v>
      </c>
      <c r="W27" s="28">
        <v>26</v>
      </c>
      <c r="X27" s="26">
        <v>45467</v>
      </c>
      <c r="Y27" s="28">
        <v>26</v>
      </c>
      <c r="Z27" s="26">
        <v>45831</v>
      </c>
    </row>
    <row r="28" spans="1:26" ht="17.25" x14ac:dyDescent="0.3">
      <c r="A28" s="38"/>
      <c r="B28" s="13" t="s">
        <v>14</v>
      </c>
      <c r="C28" s="16" t="str">
        <f>IF(C26="","",C26+2)</f>
        <v/>
      </c>
      <c r="D28" s="22"/>
      <c r="E28" s="12"/>
      <c r="F28" s="12"/>
      <c r="G28" s="36"/>
      <c r="H28" s="36"/>
      <c r="I28" s="42"/>
      <c r="L28" t="s">
        <v>34</v>
      </c>
      <c r="P28">
        <v>10</v>
      </c>
      <c r="Q28" s="28">
        <v>27</v>
      </c>
      <c r="R28" s="27">
        <v>44375</v>
      </c>
      <c r="S28" s="28">
        <v>27</v>
      </c>
      <c r="T28" s="26">
        <v>44746</v>
      </c>
      <c r="U28" s="28">
        <v>27</v>
      </c>
      <c r="V28" s="26">
        <v>45110</v>
      </c>
      <c r="W28" s="28">
        <v>27</v>
      </c>
      <c r="X28" s="26">
        <v>45474</v>
      </c>
      <c r="Y28" s="28">
        <v>27</v>
      </c>
      <c r="Z28" s="26">
        <v>45838</v>
      </c>
    </row>
    <row r="29" spans="1:26" ht="17.25" x14ac:dyDescent="0.3">
      <c r="A29" s="38"/>
      <c r="B29" s="13" t="s">
        <v>15</v>
      </c>
      <c r="C29" s="16" t="str">
        <f>IF(C26="","",C26+3)</f>
        <v/>
      </c>
      <c r="D29" s="22"/>
      <c r="E29" s="12"/>
      <c r="F29" s="12"/>
      <c r="G29" s="36"/>
      <c r="H29" s="36"/>
      <c r="I29" s="42"/>
      <c r="L29" t="s">
        <v>35</v>
      </c>
      <c r="P29">
        <v>15</v>
      </c>
      <c r="Q29" s="28">
        <v>28</v>
      </c>
      <c r="R29" s="27">
        <v>44382</v>
      </c>
      <c r="S29" s="28">
        <v>28</v>
      </c>
      <c r="T29" s="27">
        <v>44753</v>
      </c>
      <c r="U29" s="28">
        <v>28</v>
      </c>
      <c r="V29" s="26">
        <v>45117</v>
      </c>
      <c r="W29" s="28">
        <v>28</v>
      </c>
      <c r="X29" s="26">
        <v>45481</v>
      </c>
      <c r="Y29" s="28">
        <v>28</v>
      </c>
      <c r="Z29" s="26">
        <v>45845</v>
      </c>
    </row>
    <row r="30" spans="1:26" ht="17.25" x14ac:dyDescent="0.3">
      <c r="A30" s="38"/>
      <c r="B30" s="13" t="s">
        <v>16</v>
      </c>
      <c r="C30" s="16" t="str">
        <f>IF(C26="","",C26+4)</f>
        <v/>
      </c>
      <c r="D30" s="22"/>
      <c r="E30" s="12"/>
      <c r="F30" s="12"/>
      <c r="G30" s="36"/>
      <c r="H30" s="36"/>
      <c r="I30" s="42"/>
      <c r="L30" t="s">
        <v>36</v>
      </c>
      <c r="P30">
        <v>20</v>
      </c>
      <c r="Q30" s="28">
        <v>29</v>
      </c>
      <c r="R30" s="27">
        <v>44389</v>
      </c>
      <c r="S30" s="28">
        <v>29</v>
      </c>
      <c r="T30" s="26">
        <v>44760</v>
      </c>
      <c r="U30" s="28">
        <v>29</v>
      </c>
      <c r="V30" s="26">
        <v>45124</v>
      </c>
      <c r="W30" s="28">
        <v>29</v>
      </c>
      <c r="X30" s="26">
        <v>45488</v>
      </c>
      <c r="Y30" s="28">
        <v>29</v>
      </c>
      <c r="Z30" s="26">
        <v>45852</v>
      </c>
    </row>
    <row r="31" spans="1:26" ht="17.25" hidden="1" x14ac:dyDescent="0.3">
      <c r="A31" s="38"/>
      <c r="B31" s="13" t="s">
        <v>17</v>
      </c>
      <c r="C31" s="16" t="str">
        <f>IF(C26="","",C26+5)</f>
        <v/>
      </c>
      <c r="D31" s="15"/>
      <c r="E31" s="12"/>
      <c r="F31" s="12"/>
      <c r="G31" s="36"/>
      <c r="H31" s="36"/>
      <c r="I31" s="43"/>
      <c r="P31">
        <v>25</v>
      </c>
      <c r="Q31" s="28">
        <v>30</v>
      </c>
      <c r="R31" s="27">
        <v>44396</v>
      </c>
      <c r="S31" s="28">
        <v>30</v>
      </c>
      <c r="T31" s="27">
        <v>44767</v>
      </c>
      <c r="U31" s="28">
        <v>30</v>
      </c>
      <c r="V31" s="26">
        <v>45131</v>
      </c>
      <c r="W31" s="28">
        <v>30</v>
      </c>
      <c r="X31" s="26">
        <v>45495</v>
      </c>
      <c r="Y31" s="28">
        <v>30</v>
      </c>
      <c r="Z31" s="26">
        <v>45859</v>
      </c>
    </row>
    <row r="32" spans="1:26" ht="9" customHeight="1" x14ac:dyDescent="0.3">
      <c r="A32" s="35"/>
      <c r="B32" s="35"/>
      <c r="C32" s="35"/>
      <c r="D32" s="35"/>
      <c r="E32" s="35"/>
      <c r="F32" s="35"/>
      <c r="G32" s="35"/>
      <c r="H32" s="35"/>
      <c r="I32" s="35"/>
      <c r="P32">
        <v>30</v>
      </c>
      <c r="Q32" s="28">
        <v>31</v>
      </c>
      <c r="R32" s="27">
        <v>44403</v>
      </c>
      <c r="S32" s="28">
        <v>31</v>
      </c>
      <c r="T32" s="26">
        <v>44774</v>
      </c>
      <c r="U32" s="28">
        <v>31</v>
      </c>
      <c r="V32" s="26">
        <v>45138</v>
      </c>
      <c r="W32" s="28">
        <v>31</v>
      </c>
      <c r="X32" s="26">
        <v>45502</v>
      </c>
      <c r="Y32" s="28">
        <v>31</v>
      </c>
      <c r="Z32" s="26">
        <v>45866</v>
      </c>
    </row>
    <row r="33" spans="1:26" ht="17.25" x14ac:dyDescent="0.3">
      <c r="A33" s="38" t="str">
        <f>IF(A12="","",A12+3)</f>
        <v/>
      </c>
      <c r="B33" s="13" t="s">
        <v>12</v>
      </c>
      <c r="C33" s="17" t="str">
        <f>IF(C12="","",C12+21)</f>
        <v/>
      </c>
      <c r="D33" s="22"/>
      <c r="E33" s="12"/>
      <c r="F33" s="12"/>
      <c r="G33" s="36" t="str">
        <f>IF(SUM(E33:E38)=0,"",(((SUM(E33:E38)*60)+(SUM(F33:F38)))/60))</f>
        <v/>
      </c>
      <c r="H33" s="36" t="str">
        <f>IF(SUM(E34:E38)=0,"",(IF($D$8=$M$19,G33-$N$19,IF($D$8=$M$20,G33-$N$20,IF($D$8=$M$21,G33-$N$21,IF($D$8=$M$22,G33-$N$22,""))))))</f>
        <v/>
      </c>
      <c r="I33" s="41">
        <f>IF(G33="",0,IF(AND($D$8=$M$19,G33&gt;$N$19),H33,IF(AND($D$8=$M$20,G33&gt;$N$20),H33,IF(AND($D$8=$M$21,G33&gt;$N$21),H33,IF(AND($D$8=$M$22,G33&gt;$N$22),H33,"0")))))</f>
        <v>0</v>
      </c>
      <c r="P33">
        <v>35</v>
      </c>
      <c r="Q33" s="28">
        <v>32</v>
      </c>
      <c r="R33" s="27">
        <v>44410</v>
      </c>
      <c r="S33" s="28">
        <v>32</v>
      </c>
      <c r="T33" s="27">
        <v>44781</v>
      </c>
      <c r="U33" s="28">
        <v>32</v>
      </c>
      <c r="V33" s="26">
        <v>45145</v>
      </c>
      <c r="W33" s="28">
        <v>32</v>
      </c>
      <c r="X33" s="26">
        <v>45509</v>
      </c>
      <c r="Y33" s="28">
        <v>32</v>
      </c>
      <c r="Z33" s="26">
        <v>45873</v>
      </c>
    </row>
    <row r="34" spans="1:26" ht="17.25" x14ac:dyDescent="0.3">
      <c r="A34" s="38"/>
      <c r="B34" s="13" t="s">
        <v>13</v>
      </c>
      <c r="C34" s="16" t="str">
        <f>IF(C33="","",C33+1)</f>
        <v/>
      </c>
      <c r="D34" s="22"/>
      <c r="E34" s="12"/>
      <c r="F34" s="12"/>
      <c r="G34" s="36"/>
      <c r="H34" s="36"/>
      <c r="I34" s="42"/>
      <c r="P34">
        <v>40</v>
      </c>
      <c r="Q34" s="28">
        <v>33</v>
      </c>
      <c r="R34" s="27">
        <v>44417</v>
      </c>
      <c r="S34" s="28">
        <v>33</v>
      </c>
      <c r="T34" s="26">
        <v>44788</v>
      </c>
      <c r="U34" s="28">
        <v>33</v>
      </c>
      <c r="V34" s="26">
        <v>45152</v>
      </c>
      <c r="W34" s="28">
        <v>33</v>
      </c>
      <c r="X34" s="26">
        <v>45516</v>
      </c>
      <c r="Y34" s="28">
        <v>33</v>
      </c>
      <c r="Z34" s="26">
        <v>45880</v>
      </c>
    </row>
    <row r="35" spans="1:26" ht="17.25" x14ac:dyDescent="0.3">
      <c r="A35" s="38"/>
      <c r="B35" s="13" t="s">
        <v>14</v>
      </c>
      <c r="C35" s="16" t="str">
        <f>IF(C33="","",C33+2)</f>
        <v/>
      </c>
      <c r="D35" s="22"/>
      <c r="E35" s="12"/>
      <c r="F35" s="12"/>
      <c r="G35" s="36"/>
      <c r="H35" s="36"/>
      <c r="I35" s="42"/>
      <c r="P35">
        <v>45</v>
      </c>
      <c r="Q35" s="28">
        <v>34</v>
      </c>
      <c r="R35" s="27">
        <v>44424</v>
      </c>
      <c r="S35" s="28">
        <v>34</v>
      </c>
      <c r="T35" s="27">
        <v>44795</v>
      </c>
      <c r="U35" s="28">
        <v>34</v>
      </c>
      <c r="V35" s="26">
        <v>45159</v>
      </c>
      <c r="W35" s="28">
        <v>34</v>
      </c>
      <c r="X35" s="26">
        <v>45523</v>
      </c>
      <c r="Y35" s="28">
        <v>34</v>
      </c>
      <c r="Z35" s="26">
        <v>45887</v>
      </c>
    </row>
    <row r="36" spans="1:26" ht="17.25" x14ac:dyDescent="0.3">
      <c r="A36" s="38"/>
      <c r="B36" s="13" t="s">
        <v>15</v>
      </c>
      <c r="C36" s="16" t="str">
        <f>IF(C33="","",C33+3)</f>
        <v/>
      </c>
      <c r="D36" s="22"/>
      <c r="E36" s="12"/>
      <c r="F36" s="12"/>
      <c r="G36" s="36"/>
      <c r="H36" s="36"/>
      <c r="I36" s="42"/>
      <c r="P36">
        <v>50</v>
      </c>
      <c r="Q36" s="28">
        <v>35</v>
      </c>
      <c r="R36" s="27">
        <v>44431</v>
      </c>
      <c r="S36" s="28">
        <v>35</v>
      </c>
      <c r="T36" s="26">
        <v>44802</v>
      </c>
      <c r="U36" s="28">
        <v>35</v>
      </c>
      <c r="V36" s="26">
        <v>45166</v>
      </c>
      <c r="W36" s="28">
        <v>35</v>
      </c>
      <c r="X36" s="26">
        <v>45530</v>
      </c>
      <c r="Y36" s="28">
        <v>35</v>
      </c>
      <c r="Z36" s="26">
        <v>45894</v>
      </c>
    </row>
    <row r="37" spans="1:26" ht="17.25" x14ac:dyDescent="0.3">
      <c r="A37" s="38"/>
      <c r="B37" s="13" t="s">
        <v>16</v>
      </c>
      <c r="C37" s="16" t="str">
        <f>IF(C33="","",C33+4)</f>
        <v/>
      </c>
      <c r="D37" s="22"/>
      <c r="E37" s="12"/>
      <c r="F37" s="12"/>
      <c r="G37" s="36"/>
      <c r="H37" s="36"/>
      <c r="I37" s="42"/>
      <c r="P37">
        <v>55</v>
      </c>
      <c r="Q37" s="28">
        <v>36</v>
      </c>
      <c r="R37" s="27">
        <v>44438</v>
      </c>
      <c r="S37" s="28">
        <v>36</v>
      </c>
      <c r="T37" s="27">
        <v>44809</v>
      </c>
      <c r="U37" s="28">
        <v>36</v>
      </c>
      <c r="V37" s="26">
        <v>45173</v>
      </c>
      <c r="W37" s="28">
        <v>36</v>
      </c>
      <c r="X37" s="26">
        <v>45537</v>
      </c>
      <c r="Y37" s="28">
        <v>36</v>
      </c>
      <c r="Z37" s="26">
        <v>45901</v>
      </c>
    </row>
    <row r="38" spans="1:26" ht="17.25" hidden="1" x14ac:dyDescent="0.3">
      <c r="A38" s="38"/>
      <c r="B38" s="13" t="s">
        <v>17</v>
      </c>
      <c r="C38" s="16" t="str">
        <f>IF(C33="","",C33+5)</f>
        <v/>
      </c>
      <c r="D38" s="15"/>
      <c r="E38" s="12"/>
      <c r="F38" s="12"/>
      <c r="G38" s="36"/>
      <c r="H38" s="36"/>
      <c r="I38" s="43"/>
      <c r="Q38" s="28">
        <v>37</v>
      </c>
      <c r="R38" s="27">
        <v>44445</v>
      </c>
      <c r="S38" s="28">
        <v>37</v>
      </c>
      <c r="T38" s="26">
        <v>44816</v>
      </c>
      <c r="U38" s="28">
        <v>37</v>
      </c>
      <c r="V38" s="26">
        <v>45180</v>
      </c>
      <c r="W38" s="28">
        <v>37</v>
      </c>
      <c r="X38" s="26">
        <v>45544</v>
      </c>
      <c r="Y38" s="28">
        <v>37</v>
      </c>
      <c r="Z38" s="26">
        <v>45908</v>
      </c>
    </row>
    <row r="39" spans="1:26" ht="9" customHeight="1" x14ac:dyDescent="0.3">
      <c r="A39" s="37"/>
      <c r="B39" s="37"/>
      <c r="C39" s="37"/>
      <c r="D39" s="37"/>
      <c r="E39" s="37"/>
      <c r="F39" s="37"/>
      <c r="G39" s="37"/>
      <c r="H39" s="37"/>
      <c r="I39" s="37"/>
      <c r="Q39" s="28">
        <v>38</v>
      </c>
      <c r="R39" s="27">
        <v>44452</v>
      </c>
      <c r="S39" s="28">
        <v>38</v>
      </c>
      <c r="T39" s="27">
        <v>44823</v>
      </c>
      <c r="U39" s="28">
        <v>38</v>
      </c>
      <c r="V39" s="26">
        <v>45187</v>
      </c>
      <c r="W39" s="28">
        <v>38</v>
      </c>
      <c r="X39" s="26">
        <v>45551</v>
      </c>
      <c r="Y39" s="28">
        <v>38</v>
      </c>
      <c r="Z39" s="26">
        <v>45915</v>
      </c>
    </row>
    <row r="40" spans="1:26" ht="17.25" x14ac:dyDescent="0.3">
      <c r="A40" s="39" t="str">
        <f>IF(A12="","",A12+4)</f>
        <v/>
      </c>
      <c r="B40" s="29" t="s">
        <v>12</v>
      </c>
      <c r="C40" s="30" t="str">
        <f>IF(C12="","",C19+21)</f>
        <v/>
      </c>
      <c r="D40" s="31"/>
      <c r="E40" s="32"/>
      <c r="F40" s="32"/>
      <c r="G40" s="40" t="str">
        <f>IF(SUM(E40:E44)=0,"",(((SUM(E40:E44)*60)+(SUM(F40:F44)))/60))</f>
        <v/>
      </c>
      <c r="H40" s="40" t="str">
        <f>IF(SUM(E41:E44)=0,"",(IF($D$8=$M$19,G40-$N$19,IF($D$8=$M$20,G40-$N$20,IF($D$8=$M$21,G40-$N$21,IF($D$8=$M$22,G40-$N$22,""))))))</f>
        <v/>
      </c>
      <c r="I40" s="40">
        <f>IF(G40="",0,IF(AND($D$8=$M$19,G40&gt;$N$19),H40,IF(AND($D$8=$M$20,G40&gt;$N$20),H40,IF(AND($D$8=$M$21,G40&gt;$N$21),H40,IF(AND($D$8=$M$22,G40&gt;$N$22),H40,"0")))))</f>
        <v>0</v>
      </c>
      <c r="Q40" s="28">
        <v>39</v>
      </c>
      <c r="R40" s="27">
        <v>44459</v>
      </c>
      <c r="S40" s="28">
        <v>39</v>
      </c>
      <c r="T40" s="26">
        <v>44830</v>
      </c>
      <c r="U40" s="28">
        <v>39</v>
      </c>
      <c r="V40" s="26">
        <v>45194</v>
      </c>
      <c r="W40" s="28">
        <v>39</v>
      </c>
      <c r="X40" s="26">
        <v>45558</v>
      </c>
      <c r="Y40" s="28">
        <v>39</v>
      </c>
      <c r="Z40" s="26">
        <v>45922</v>
      </c>
    </row>
    <row r="41" spans="1:26" ht="17.25" x14ac:dyDescent="0.3">
      <c r="A41" s="39"/>
      <c r="B41" s="29" t="s">
        <v>13</v>
      </c>
      <c r="C41" s="33" t="str">
        <f>IF(C40="","",C40+1)</f>
        <v/>
      </c>
      <c r="D41" s="31"/>
      <c r="E41" s="32"/>
      <c r="F41" s="32"/>
      <c r="G41" s="40"/>
      <c r="H41" s="40"/>
      <c r="I41" s="40"/>
      <c r="Q41" s="28">
        <v>40</v>
      </c>
      <c r="R41" s="27">
        <v>44466</v>
      </c>
      <c r="S41" s="28">
        <v>40</v>
      </c>
      <c r="T41" s="27">
        <v>44837</v>
      </c>
      <c r="U41" s="28">
        <v>40</v>
      </c>
      <c r="V41" s="26">
        <v>45201</v>
      </c>
      <c r="W41" s="28">
        <v>40</v>
      </c>
      <c r="X41" s="26">
        <v>45565</v>
      </c>
      <c r="Y41" s="28">
        <v>40</v>
      </c>
      <c r="Z41" s="26">
        <v>45929</v>
      </c>
    </row>
    <row r="42" spans="1:26" ht="17.25" x14ac:dyDescent="0.3">
      <c r="A42" s="39"/>
      <c r="B42" s="29" t="s">
        <v>14</v>
      </c>
      <c r="C42" s="33" t="str">
        <f>IF(C40="","",C40+2)</f>
        <v/>
      </c>
      <c r="D42" s="31"/>
      <c r="E42" s="32"/>
      <c r="F42" s="32"/>
      <c r="G42" s="40"/>
      <c r="H42" s="40"/>
      <c r="I42" s="40"/>
      <c r="Q42" s="28">
        <v>41</v>
      </c>
      <c r="R42" s="27">
        <v>44473</v>
      </c>
      <c r="S42" s="28">
        <v>41</v>
      </c>
      <c r="T42" s="26">
        <v>44844</v>
      </c>
      <c r="U42" s="28">
        <v>41</v>
      </c>
      <c r="V42" s="26">
        <v>45208</v>
      </c>
      <c r="W42" s="28">
        <v>41</v>
      </c>
      <c r="X42" s="26">
        <v>45572</v>
      </c>
      <c r="Y42" s="28">
        <v>41</v>
      </c>
      <c r="Z42" s="26">
        <v>45936</v>
      </c>
    </row>
    <row r="43" spans="1:26" ht="17.25" x14ac:dyDescent="0.3">
      <c r="A43" s="39"/>
      <c r="B43" s="29" t="s">
        <v>15</v>
      </c>
      <c r="C43" s="33" t="str">
        <f>IF(C40="","",C40+3)</f>
        <v/>
      </c>
      <c r="D43" s="31"/>
      <c r="E43" s="32"/>
      <c r="F43" s="32"/>
      <c r="G43" s="40"/>
      <c r="H43" s="40"/>
      <c r="I43" s="40"/>
      <c r="Q43" s="28">
        <v>42</v>
      </c>
      <c r="R43" s="27">
        <v>44480</v>
      </c>
      <c r="S43" s="28">
        <v>42</v>
      </c>
      <c r="T43" s="27">
        <v>44851</v>
      </c>
      <c r="U43" s="28">
        <v>42</v>
      </c>
      <c r="V43" s="26">
        <v>45215</v>
      </c>
      <c r="W43" s="28">
        <v>42</v>
      </c>
      <c r="X43" s="26">
        <v>45579</v>
      </c>
      <c r="Y43" s="28">
        <v>42</v>
      </c>
      <c r="Z43" s="26">
        <v>45943</v>
      </c>
    </row>
    <row r="44" spans="1:26" ht="17.25" x14ac:dyDescent="0.3">
      <c r="A44" s="39"/>
      <c r="B44" s="29" t="s">
        <v>16</v>
      </c>
      <c r="C44" s="33" t="str">
        <f>IF(C40="","",C40+4)</f>
        <v/>
      </c>
      <c r="D44" s="31"/>
      <c r="E44" s="32"/>
      <c r="F44" s="32"/>
      <c r="G44" s="40"/>
      <c r="H44" s="40"/>
      <c r="I44" s="40"/>
      <c r="Q44" s="28">
        <v>43</v>
      </c>
      <c r="R44" s="27">
        <v>44487</v>
      </c>
      <c r="S44" s="28">
        <v>43</v>
      </c>
      <c r="T44" s="26">
        <v>44858</v>
      </c>
      <c r="U44" s="28">
        <v>43</v>
      </c>
      <c r="V44" s="26">
        <v>45222</v>
      </c>
      <c r="W44" s="28">
        <v>43</v>
      </c>
      <c r="X44" s="26">
        <v>45586</v>
      </c>
      <c r="Y44" s="28">
        <v>43</v>
      </c>
      <c r="Z44" s="26">
        <v>45950</v>
      </c>
    </row>
    <row r="45" spans="1:26" ht="17.25" x14ac:dyDescent="0.3">
      <c r="Q45" s="28">
        <v>44</v>
      </c>
      <c r="R45" s="27">
        <v>44494</v>
      </c>
      <c r="S45" s="28">
        <v>44</v>
      </c>
      <c r="T45" s="27">
        <v>44865</v>
      </c>
      <c r="U45" s="28">
        <v>44</v>
      </c>
      <c r="V45" s="26">
        <v>45229</v>
      </c>
      <c r="W45" s="28">
        <v>44</v>
      </c>
      <c r="X45" s="26">
        <v>45593</v>
      </c>
      <c r="Y45" s="28">
        <v>44</v>
      </c>
      <c r="Z45" s="26">
        <v>45957</v>
      </c>
    </row>
    <row r="46" spans="1:26" ht="17.25" x14ac:dyDescent="0.3">
      <c r="A46" s="18" t="s">
        <v>18</v>
      </c>
      <c r="B46" s="19"/>
      <c r="C46" s="20"/>
      <c r="D46" s="24">
        <f>SUM(I40,I33,I26,I19,I12)</f>
        <v>0</v>
      </c>
      <c r="K46" s="1"/>
      <c r="M46" s="4">
        <v>26</v>
      </c>
      <c r="N46" s="5"/>
      <c r="O46"/>
      <c r="Q46" s="28">
        <v>45</v>
      </c>
      <c r="R46" s="27">
        <v>44501</v>
      </c>
      <c r="S46" s="28">
        <v>45</v>
      </c>
      <c r="T46" s="26">
        <v>44872</v>
      </c>
      <c r="U46" s="28">
        <v>45</v>
      </c>
      <c r="V46" s="26">
        <v>45236</v>
      </c>
      <c r="W46" s="28">
        <v>45</v>
      </c>
      <c r="X46" s="26">
        <v>45600</v>
      </c>
      <c r="Y46" s="28">
        <v>45</v>
      </c>
      <c r="Z46" s="26">
        <v>45964</v>
      </c>
    </row>
    <row r="47" spans="1:26" ht="17.25" x14ac:dyDescent="0.3">
      <c r="Q47" s="28">
        <v>46</v>
      </c>
      <c r="R47" s="27">
        <v>44508</v>
      </c>
      <c r="S47" s="28">
        <v>46</v>
      </c>
      <c r="T47" s="27">
        <v>44879</v>
      </c>
      <c r="U47" s="28">
        <v>46</v>
      </c>
      <c r="V47" s="26">
        <v>45243</v>
      </c>
      <c r="W47" s="28">
        <v>46</v>
      </c>
      <c r="X47" s="26">
        <v>45607</v>
      </c>
      <c r="Y47" s="28">
        <v>46</v>
      </c>
      <c r="Z47" s="26">
        <v>45971</v>
      </c>
    </row>
    <row r="48" spans="1:26" ht="17.25" x14ac:dyDescent="0.3">
      <c r="Q48" s="28">
        <v>47</v>
      </c>
      <c r="R48" s="27">
        <v>44515</v>
      </c>
      <c r="S48" s="28">
        <v>47</v>
      </c>
      <c r="T48" s="26">
        <v>44886</v>
      </c>
      <c r="U48" s="28">
        <v>47</v>
      </c>
      <c r="V48" s="26">
        <v>45250</v>
      </c>
      <c r="W48" s="28">
        <v>47</v>
      </c>
      <c r="X48" s="26">
        <v>45614</v>
      </c>
      <c r="Y48" s="28">
        <v>47</v>
      </c>
      <c r="Z48" s="26">
        <v>45978</v>
      </c>
    </row>
    <row r="49" spans="17:26" ht="17.25" x14ac:dyDescent="0.3">
      <c r="Q49" s="28">
        <v>48</v>
      </c>
      <c r="R49" s="27">
        <v>44522</v>
      </c>
      <c r="S49" s="28">
        <v>48</v>
      </c>
      <c r="T49" s="27">
        <v>44893</v>
      </c>
      <c r="U49" s="28">
        <v>48</v>
      </c>
      <c r="V49" s="26">
        <v>45257</v>
      </c>
      <c r="W49" s="28">
        <v>48</v>
      </c>
      <c r="X49" s="26">
        <v>45621</v>
      </c>
      <c r="Y49" s="28">
        <v>48</v>
      </c>
      <c r="Z49" s="26">
        <v>45985</v>
      </c>
    </row>
    <row r="50" spans="17:26" ht="17.25" x14ac:dyDescent="0.3">
      <c r="Q50" s="28">
        <v>49</v>
      </c>
      <c r="R50" s="27">
        <v>44529</v>
      </c>
      <c r="S50" s="28">
        <v>49</v>
      </c>
      <c r="T50" s="26">
        <v>44900</v>
      </c>
      <c r="U50" s="28">
        <v>49</v>
      </c>
      <c r="V50" s="26">
        <v>45264</v>
      </c>
      <c r="W50" s="28">
        <v>49</v>
      </c>
      <c r="X50" s="26">
        <v>45628</v>
      </c>
      <c r="Y50" s="28">
        <v>49</v>
      </c>
      <c r="Z50" s="26">
        <v>45992</v>
      </c>
    </row>
    <row r="51" spans="17:26" ht="17.25" x14ac:dyDescent="0.3">
      <c r="Q51" s="28">
        <v>50</v>
      </c>
      <c r="R51" s="27">
        <v>44536</v>
      </c>
      <c r="S51" s="28">
        <v>50</v>
      </c>
      <c r="T51" s="27">
        <v>44907</v>
      </c>
      <c r="U51" s="28">
        <v>50</v>
      </c>
      <c r="V51" s="26">
        <v>45271</v>
      </c>
      <c r="W51" s="28">
        <v>50</v>
      </c>
      <c r="X51" s="26">
        <v>45635</v>
      </c>
      <c r="Y51" s="28">
        <v>50</v>
      </c>
      <c r="Z51" s="26">
        <v>45999</v>
      </c>
    </row>
    <row r="52" spans="17:26" ht="17.25" x14ac:dyDescent="0.3">
      <c r="Q52" s="28">
        <v>51</v>
      </c>
      <c r="R52" s="27">
        <v>44543</v>
      </c>
      <c r="S52" s="28">
        <v>51</v>
      </c>
      <c r="T52" s="26">
        <v>44914</v>
      </c>
      <c r="U52" s="28">
        <v>51</v>
      </c>
      <c r="V52" s="26">
        <v>45278</v>
      </c>
      <c r="W52" s="28">
        <v>51</v>
      </c>
      <c r="X52" s="26">
        <v>45642</v>
      </c>
      <c r="Y52" s="28">
        <v>51</v>
      </c>
      <c r="Z52" s="26">
        <v>46006</v>
      </c>
    </row>
    <row r="53" spans="17:26" ht="17.25" x14ac:dyDescent="0.3">
      <c r="Q53" s="28">
        <v>52</v>
      </c>
      <c r="R53" s="27">
        <v>44550</v>
      </c>
      <c r="S53" s="28">
        <v>52</v>
      </c>
      <c r="T53" s="27">
        <v>44921</v>
      </c>
      <c r="U53" s="28">
        <v>52</v>
      </c>
      <c r="V53" s="26">
        <v>45285</v>
      </c>
      <c r="W53" s="28">
        <v>52</v>
      </c>
      <c r="X53" s="26">
        <v>45649</v>
      </c>
      <c r="Y53" s="28">
        <v>52</v>
      </c>
      <c r="Z53" s="26">
        <v>46013</v>
      </c>
    </row>
    <row r="54" spans="17:26" ht="17.25" x14ac:dyDescent="0.3">
      <c r="Q54" s="28">
        <v>53</v>
      </c>
      <c r="R54" s="27">
        <v>44557</v>
      </c>
      <c r="S54" s="28">
        <v>53</v>
      </c>
      <c r="T54" s="26">
        <v>44928</v>
      </c>
      <c r="U54" s="28">
        <v>53</v>
      </c>
      <c r="V54" s="26">
        <v>45292</v>
      </c>
      <c r="W54" s="28">
        <v>53</v>
      </c>
      <c r="X54" s="26">
        <v>45656</v>
      </c>
      <c r="Y54" s="28">
        <v>53</v>
      </c>
      <c r="Z54" s="26">
        <v>46020</v>
      </c>
    </row>
    <row r="55" spans="17:26" ht="17.25" x14ac:dyDescent="0.3">
      <c r="Q55" s="28">
        <v>54</v>
      </c>
      <c r="R55" s="27">
        <v>44564</v>
      </c>
      <c r="S55" s="28">
        <v>54</v>
      </c>
      <c r="T55" s="27">
        <v>44935</v>
      </c>
      <c r="U55" s="28">
        <v>54</v>
      </c>
      <c r="V55" s="26">
        <v>45299</v>
      </c>
      <c r="W55" s="28">
        <v>54</v>
      </c>
      <c r="X55" s="26">
        <v>45663</v>
      </c>
      <c r="Y55" s="28">
        <v>54</v>
      </c>
      <c r="Z55" s="26">
        <v>46027</v>
      </c>
    </row>
    <row r="56" spans="17:26" x14ac:dyDescent="0.25">
      <c r="Q56" s="4"/>
      <c r="R56" s="27"/>
      <c r="S56" s="5"/>
      <c r="T56" s="27"/>
      <c r="U56" s="5"/>
      <c r="V56" s="27"/>
      <c r="W56" s="5"/>
      <c r="X56" s="27"/>
    </row>
    <row r="57" spans="17:26" x14ac:dyDescent="0.25">
      <c r="Q57" s="4"/>
      <c r="S57" s="5"/>
      <c r="U57" s="5"/>
      <c r="W57" s="5"/>
    </row>
    <row r="58" spans="17:26" x14ac:dyDescent="0.25">
      <c r="Q58" s="4"/>
      <c r="S58" s="5"/>
      <c r="U58" s="5"/>
      <c r="W58" s="5"/>
    </row>
    <row r="59" spans="17:26" x14ac:dyDescent="0.25">
      <c r="Q59" s="4"/>
      <c r="S59" s="5"/>
      <c r="U59" s="5"/>
      <c r="W59" s="5"/>
    </row>
    <row r="60" spans="17:26" x14ac:dyDescent="0.25">
      <c r="Q60" s="4"/>
      <c r="S60" s="5"/>
      <c r="U60" s="5"/>
      <c r="W60" s="5"/>
    </row>
    <row r="61" spans="17:26" x14ac:dyDescent="0.25">
      <c r="Q61" s="4"/>
      <c r="S61" s="5"/>
      <c r="U61" s="5"/>
      <c r="W61" s="5"/>
    </row>
  </sheetData>
  <sheetProtection selectLockedCells="1"/>
  <mergeCells count="37">
    <mergeCell ref="I12:I17"/>
    <mergeCell ref="A18:I18"/>
    <mergeCell ref="A19:A24"/>
    <mergeCell ref="G19:G24"/>
    <mergeCell ref="H19:H24"/>
    <mergeCell ref="I19:I24"/>
    <mergeCell ref="A12:A17"/>
    <mergeCell ref="G12:G17"/>
    <mergeCell ref="AA1:AH11"/>
    <mergeCell ref="A6:C6"/>
    <mergeCell ref="D6:E6"/>
    <mergeCell ref="A2:I2"/>
    <mergeCell ref="A4:C4"/>
    <mergeCell ref="D4:E4"/>
    <mergeCell ref="A5:C5"/>
    <mergeCell ref="D5:E5"/>
    <mergeCell ref="A8:C8"/>
    <mergeCell ref="D7:E7"/>
    <mergeCell ref="A7:C7"/>
    <mergeCell ref="A10:I10"/>
    <mergeCell ref="D8:E8"/>
    <mergeCell ref="A25:I25"/>
    <mergeCell ref="H12:H17"/>
    <mergeCell ref="A39:I39"/>
    <mergeCell ref="A26:A31"/>
    <mergeCell ref="A40:A44"/>
    <mergeCell ref="G40:G44"/>
    <mergeCell ref="H40:H44"/>
    <mergeCell ref="I40:I44"/>
    <mergeCell ref="A32:I32"/>
    <mergeCell ref="A33:A38"/>
    <mergeCell ref="G33:G38"/>
    <mergeCell ref="G26:G31"/>
    <mergeCell ref="H26:H31"/>
    <mergeCell ref="I26:I31"/>
    <mergeCell ref="H33:H38"/>
    <mergeCell ref="I33:I38"/>
  </mergeCells>
  <phoneticPr fontId="11" type="noConversion"/>
  <dataValidations count="6">
    <dataValidation type="list" allowBlank="1" showErrorMessage="1" sqref="D5:F5">
      <formula1>$N$2:$N$5</formula1>
      <formula2>0</formula2>
    </dataValidation>
    <dataValidation type="list" allowBlank="1" showErrorMessage="1" sqref="F40:F44 F19:F24 F26:F31 F33:F38 F12:F17">
      <formula1>$P$26:$P$37</formula1>
      <formula2>0</formula2>
    </dataValidation>
    <dataValidation type="list" allowBlank="1" showErrorMessage="1" sqref="E40:E44 E19:E24 E26:E31 E33:E38 E12:E17">
      <formula1>$P$18:$P$24</formula1>
      <formula2>0</formula2>
    </dataValidation>
    <dataValidation type="list" allowBlank="1" showInputMessage="1" showErrorMessage="1" sqref="D8">
      <formula1>$M$19:$M$22</formula1>
    </dataValidation>
    <dataValidation type="list" allowBlank="1" showInputMessage="1" showErrorMessage="1" sqref="D6:E6">
      <formula1>$L$19:$L$30</formula1>
    </dataValidation>
    <dataValidation type="list" allowBlank="1" showInputMessage="1" showErrorMessage="1" sqref="D7:E7">
      <formula1>$R$1:$U$1</formula1>
    </dataValidation>
  </dataValidations>
  <pageMargins left="1.6141732283464567" right="0.23622047244094491" top="0.35433070866141736" bottom="0.35433070866141736" header="0" footer="0"/>
  <pageSetup paperSize="8" firstPageNumber="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A compléter</vt:lpstr>
      <vt:lpstr>Calendrier</vt:lpstr>
      <vt:lpstr>Calendrier2</vt:lpstr>
      <vt:lpstr>Calendrier3</vt:lpstr>
      <vt:lpstr>Circos</vt:lpstr>
      <vt:lpstr>'A compléter'!Zone_d_impression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virgilia jeannier</dc:creator>
  <cp:lastModifiedBy>superu</cp:lastModifiedBy>
  <cp:lastPrinted>2019-07-03T09:36:15Z</cp:lastPrinted>
  <dcterms:created xsi:type="dcterms:W3CDTF">2016-09-30T11:13:00Z</dcterms:created>
  <dcterms:modified xsi:type="dcterms:W3CDTF">2023-09-01T08:56:10Z</dcterms:modified>
</cp:coreProperties>
</file>